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0" windowWidth="7485" windowHeight="3540" activeTab="2"/>
  </bookViews>
  <sheets>
    <sheet name="ЗФ" sheetId="1" r:id="rId1"/>
    <sheet name="капітальні" sheetId="2" r:id="rId2"/>
    <sheet name="КЕКВ" sheetId="3" r:id="rId3"/>
  </sheets>
  <definedNames>
    <definedName name="_xlnm.Print_Area" localSheetId="0">'ЗФ'!$A$3:$I$16</definedName>
    <definedName name="_xlnm.Print_Area" localSheetId="1">'капітальні'!$A$1:$I$14</definedName>
    <definedName name="_xlnm.Print_Area" localSheetId="2">'КЕКВ'!$A$1:$O$31</definedName>
  </definedNames>
  <calcPr fullCalcOnLoad="1" fullPrecision="0"/>
</workbook>
</file>

<file path=xl/sharedStrings.xml><?xml version="1.0" encoding="utf-8"?>
<sst xmlns="http://schemas.openxmlformats.org/spreadsheetml/2006/main" count="64" uniqueCount="46">
  <si>
    <t>(грн.)</t>
  </si>
  <si>
    <t xml:space="preserve">Уточнений план на рік </t>
  </si>
  <si>
    <t xml:space="preserve">% до </t>
  </si>
  <si>
    <t>ВСЬОГО</t>
  </si>
  <si>
    <t>Найменування головного розпорядника коштів</t>
  </si>
  <si>
    <t>Інші поточні видатки</t>
  </si>
  <si>
    <t>Інші виплати населенню</t>
  </si>
  <si>
    <t>Субсидії та поточні трансферти підприємствам (установам, організаціям)</t>
  </si>
  <si>
    <t>Окремі заходи по реалізації державних (регіональних) програм, не віднесені до заходів розвитку</t>
  </si>
  <si>
    <t>Оплата інших енергоносіїв</t>
  </si>
  <si>
    <t>Оплата природного газу</t>
  </si>
  <si>
    <t>Оплата електроенергії</t>
  </si>
  <si>
    <t>Оплата водопостачання та водовідведення</t>
  </si>
  <si>
    <t>Оплата теплопостачання</t>
  </si>
  <si>
    <t>Видатки на відрядження</t>
  </si>
  <si>
    <t>Оплата послуг (крім комунальних)</t>
  </si>
  <si>
    <t>Продукти харчування</t>
  </si>
  <si>
    <t>Медикаменти та перев'язувальні матеріали</t>
  </si>
  <si>
    <t>Предмети, матеріали, обладнання та інвентар</t>
  </si>
  <si>
    <t>Нарахування на оплату праці</t>
  </si>
  <si>
    <t>Заробітна плата</t>
  </si>
  <si>
    <t>Найменування</t>
  </si>
  <si>
    <t>Всього</t>
  </si>
  <si>
    <t>Оплата комунальних послуг та енергоносіїв</t>
  </si>
  <si>
    <t>Капітальні видатки</t>
  </si>
  <si>
    <t>Поточні трансферти органам державного управління інших рівнів</t>
  </si>
  <si>
    <t>Нерозподілені видатки</t>
  </si>
  <si>
    <t>КЕКВ</t>
  </si>
  <si>
    <t>Аналіз фінансування видатків загального фонду бюджету м. Лебедин</t>
  </si>
  <si>
    <t>Виконавчий комітет Лебединської міської ради</t>
  </si>
  <si>
    <t>Відділ освіти  виконавчого комітету Лебединської міської ради</t>
  </si>
  <si>
    <t>Управління праці та соціального захисту населення виконкомуЛебединської міської ради</t>
  </si>
  <si>
    <t>Відділ культури і туризму виконавчого комітету Лебединської міської ради</t>
  </si>
  <si>
    <t>Управління житлово-комунального господарства Лебединської міської ради</t>
  </si>
  <si>
    <t>Фінансове управління Лебединської міської ради</t>
  </si>
  <si>
    <t>Фінансове управління Лебединської міської ради (міжбюджетні трансферти)</t>
  </si>
  <si>
    <t>Аналіз фінансування видатків бюджету розвитку м. Лебедина</t>
  </si>
  <si>
    <t>Аналіз фінансування видатків загального фонду та бюджету розвитку м. Лебедин</t>
  </si>
  <si>
    <t xml:space="preserve">Залишок асигнувань </t>
  </si>
  <si>
    <t xml:space="preserve">   </t>
  </si>
  <si>
    <t>плану на рік</t>
  </si>
  <si>
    <t xml:space="preserve">станом на 02.04.2021 </t>
  </si>
  <si>
    <t>Всього профінансовано на 02.04.2021</t>
  </si>
  <si>
    <t>Профінансовано за тиждень з 26.03.2021  по 02.04.2021</t>
  </si>
  <si>
    <t>плану за 4 місяці</t>
  </si>
  <si>
    <t>Уточнений план на 4 міс.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</si>
</sst>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0_);\-#,##0.00"/>
    <numFmt numFmtId="189" formatCode="#,##0.00_ ;\-#,##0.00\ "/>
    <numFmt numFmtId="190" formatCode="#0.00"/>
    <numFmt numFmtId="191" formatCode="0.0"/>
  </numFmts>
  <fonts count="51">
    <font>
      <sz val="10"/>
      <color indexed="8"/>
      <name val="MS Sans Serif"/>
      <family val="0"/>
    </font>
    <font>
      <sz val="14.05"/>
      <color indexed="8"/>
      <name val="Arial"/>
      <family val="0"/>
    </font>
    <font>
      <sz val="8.05"/>
      <color indexed="8"/>
      <name val="Arial"/>
      <family val="0"/>
    </font>
    <font>
      <sz val="9"/>
      <color indexed="8"/>
      <name val="Arial"/>
      <family val="0"/>
    </font>
    <font>
      <sz val="8.05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MS Sans Serif"/>
      <family val="2"/>
    </font>
    <font>
      <sz val="8"/>
      <name val="MS Sans Serif"/>
      <family val="2"/>
    </font>
    <font>
      <b/>
      <sz val="12"/>
      <color indexed="8"/>
      <name val="Times New Roman"/>
      <family val="1"/>
    </font>
    <font>
      <sz val="10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1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6">
    <xf numFmtId="0" fontId="0" fillId="0" borderId="0" xfId="0" applyNumberFormat="1" applyFill="1" applyBorder="1" applyAlignment="1" applyProtection="1">
      <alignment/>
      <protection/>
    </xf>
    <xf numFmtId="3" fontId="4" fillId="0" borderId="0" xfId="0" applyNumberFormat="1" applyFont="1" applyAlignment="1">
      <alignment horizontal="right" vertical="center"/>
    </xf>
    <xf numFmtId="0" fontId="0" fillId="0" borderId="0" xfId="52" applyNumberFormat="1" applyFill="1" applyBorder="1" applyAlignment="1" applyProtection="1">
      <alignment/>
      <protection/>
    </xf>
    <xf numFmtId="3" fontId="4" fillId="0" borderId="0" xfId="52" applyNumberFormat="1" applyFont="1" applyAlignment="1">
      <alignment horizontal="right" vertical="center"/>
      <protection/>
    </xf>
    <xf numFmtId="189" fontId="0" fillId="0" borderId="0" xfId="52" applyNumberFormat="1" applyFill="1" applyBorder="1" applyAlignment="1" applyProtection="1">
      <alignment/>
      <protection/>
    </xf>
    <xf numFmtId="0" fontId="9" fillId="0" borderId="0" xfId="52" applyNumberFormat="1" applyFont="1" applyFill="1" applyBorder="1" applyAlignment="1" applyProtection="1">
      <alignment/>
      <protection/>
    </xf>
    <xf numFmtId="0" fontId="8" fillId="0" borderId="10" xfId="52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 vertical="center"/>
      <protection/>
    </xf>
    <xf numFmtId="189" fontId="0" fillId="0" borderId="0" xfId="0" applyNumberFormat="1" applyFill="1" applyBorder="1" applyAlignment="1" applyProtection="1">
      <alignment/>
      <protection/>
    </xf>
    <xf numFmtId="0" fontId="2" fillId="0" borderId="0" xfId="52" applyFont="1" applyFill="1" applyAlignment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4" fontId="0" fillId="0" borderId="0" xfId="52" applyNumberForma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88" fontId="0" fillId="0" borderId="0" xfId="0" applyNumberForma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0" fontId="11" fillId="0" borderId="0" xfId="52" applyNumberFormat="1" applyFont="1" applyFill="1" applyBorder="1" applyAlignment="1" applyProtection="1">
      <alignment/>
      <protection/>
    </xf>
    <xf numFmtId="0" fontId="11" fillId="0" borderId="0" xfId="52" applyFont="1" applyFill="1" applyAlignment="1">
      <alignment horizontal="center" vertical="center"/>
      <protection/>
    </xf>
    <xf numFmtId="188" fontId="6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11" xfId="52" applyNumberFormat="1" applyFont="1" applyFill="1" applyBorder="1" applyAlignment="1">
      <alignment horizontal="center" vertical="center"/>
      <protection/>
    </xf>
    <xf numFmtId="4" fontId="6" fillId="0" borderId="11" xfId="52" applyNumberFormat="1" applyFont="1" applyFill="1" applyBorder="1" applyAlignment="1">
      <alignment horizontal="center" vertical="center"/>
      <protection/>
    </xf>
    <xf numFmtId="4" fontId="13" fillId="0" borderId="11" xfId="52" applyNumberFormat="1" applyFont="1" applyFill="1" applyBorder="1" applyAlignment="1">
      <alignment horizontal="center" vertical="center"/>
      <protection/>
    </xf>
    <xf numFmtId="0" fontId="11" fillId="0" borderId="0" xfId="0" applyFont="1" applyAlignment="1">
      <alignment vertical="center"/>
    </xf>
    <xf numFmtId="4" fontId="6" fillId="0" borderId="11" xfId="0" applyNumberFormat="1" applyFont="1" applyFill="1" applyBorder="1" applyAlignment="1">
      <alignment horizontal="center" vertical="center"/>
    </xf>
    <xf numFmtId="4" fontId="5" fillId="0" borderId="0" xfId="52" applyNumberFormat="1" applyFont="1" applyFill="1" applyBorder="1" applyAlignment="1" applyProtection="1">
      <alignment horizontal="center" vertical="center"/>
      <protection/>
    </xf>
    <xf numFmtId="4" fontId="6" fillId="0" borderId="12" xfId="52" applyNumberFormat="1" applyFont="1" applyFill="1" applyBorder="1" applyAlignment="1">
      <alignment horizontal="center" vertical="center"/>
      <protection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4" fontId="9" fillId="0" borderId="0" xfId="52" applyNumberFormat="1" applyFont="1" applyFill="1" applyBorder="1" applyAlignment="1" applyProtection="1">
      <alignment/>
      <protection/>
    </xf>
    <xf numFmtId="4" fontId="5" fillId="0" borderId="11" xfId="0" applyNumberFormat="1" applyFont="1" applyBorder="1" applyAlignment="1">
      <alignment horizontal="center" vertical="center" wrapText="1"/>
    </xf>
    <xf numFmtId="190" fontId="50" fillId="0" borderId="11" xfId="53" applyNumberFormat="1" applyFont="1" applyBorder="1" applyAlignment="1">
      <alignment horizontal="center" vertical="center" wrapText="1"/>
      <protection/>
    </xf>
    <xf numFmtId="4" fontId="5" fillId="0" borderId="11" xfId="0" applyNumberFormat="1" applyFont="1" applyFill="1" applyBorder="1" applyAlignment="1" applyProtection="1">
      <alignment horizontal="center"/>
      <protection/>
    </xf>
    <xf numFmtId="4" fontId="6" fillId="0" borderId="11" xfId="0" applyNumberFormat="1" applyFont="1" applyFill="1" applyBorder="1" applyAlignment="1" applyProtection="1">
      <alignment horizontal="center"/>
      <protection/>
    </xf>
    <xf numFmtId="190" fontId="44" fillId="0" borderId="11" xfId="53" applyNumberFormat="1" applyBorder="1" applyAlignment="1">
      <alignment vertical="center" wrapText="1"/>
      <protection/>
    </xf>
    <xf numFmtId="4" fontId="0" fillId="0" borderId="0" xfId="52" applyNumberFormat="1" applyFill="1" applyBorder="1" applyAlignment="1" applyProtection="1">
      <alignment horizontal="center" vertical="center"/>
      <protection/>
    </xf>
    <xf numFmtId="189" fontId="0" fillId="0" borderId="0" xfId="52" applyNumberFormat="1" applyFill="1" applyBorder="1" applyAlignment="1" applyProtection="1">
      <alignment horizontal="center" vertical="center"/>
      <protection/>
    </xf>
    <xf numFmtId="4" fontId="0" fillId="0" borderId="11" xfId="0" applyNumberFormat="1" applyBorder="1" applyAlignment="1">
      <alignment horizontal="center" vertical="center" wrapText="1"/>
    </xf>
    <xf numFmtId="0" fontId="12" fillId="0" borderId="10" xfId="54" applyFill="1" applyBorder="1" applyAlignment="1">
      <alignment horizontal="left" wrapText="1"/>
      <protection/>
    </xf>
    <xf numFmtId="0" fontId="0" fillId="0" borderId="12" xfId="0" applyNumberFormat="1" applyFill="1" applyBorder="1" applyAlignment="1" applyProtection="1">
      <alignment horizontal="left" wrapText="1"/>
      <protection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2" fillId="0" borderId="12" xfId="54" applyFill="1" applyBorder="1" applyAlignment="1">
      <alignment horizontal="left" wrapText="1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52" applyFont="1" applyFill="1" applyBorder="1" applyAlignment="1">
      <alignment horizontal="center" vertical="center" wrapText="1"/>
      <protection/>
    </xf>
    <xf numFmtId="0" fontId="7" fillId="0" borderId="17" xfId="52" applyFont="1" applyFill="1" applyBorder="1" applyAlignment="1">
      <alignment horizontal="center" vertical="center" wrapText="1"/>
      <protection/>
    </xf>
    <xf numFmtId="0" fontId="12" fillId="0" borderId="10" xfId="54" applyFont="1" applyFill="1" applyBorder="1" applyAlignment="1">
      <alignment horizontal="left" wrapText="1"/>
      <protection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2" fillId="0" borderId="10" xfId="54" applyFont="1" applyFill="1" applyBorder="1" applyAlignment="1">
      <alignment wrapText="1"/>
      <protection/>
    </xf>
    <xf numFmtId="0" fontId="0" fillId="0" borderId="12" xfId="0" applyNumberFormat="1" applyFill="1" applyBorder="1" applyAlignment="1" applyProtection="1">
      <alignment wrapText="1"/>
      <protection/>
    </xf>
    <xf numFmtId="0" fontId="14" fillId="0" borderId="10" xfId="54" applyFont="1" applyFill="1" applyBorder="1" applyAlignment="1">
      <alignment horizontal="left" wrapText="1"/>
      <protection/>
    </xf>
    <xf numFmtId="0" fontId="8" fillId="0" borderId="12" xfId="0" applyNumberFormat="1" applyFont="1" applyFill="1" applyBorder="1" applyAlignment="1" applyProtection="1">
      <alignment horizontal="left" wrapText="1"/>
      <protection/>
    </xf>
    <xf numFmtId="0" fontId="14" fillId="0" borderId="12" xfId="54" applyFont="1" applyFill="1" applyBorder="1" applyAlignment="1">
      <alignment horizontal="left" wrapText="1"/>
      <protection/>
    </xf>
    <xf numFmtId="0" fontId="8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7" fillId="0" borderId="10" xfId="52" applyFont="1" applyBorder="1" applyAlignment="1">
      <alignment horizontal="left" vertical="center" wrapText="1"/>
      <protection/>
    </xf>
    <xf numFmtId="0" fontId="7" fillId="0" borderId="20" xfId="52" applyFont="1" applyBorder="1" applyAlignment="1">
      <alignment horizontal="left" vertical="center" wrapText="1"/>
      <protection/>
    </xf>
    <xf numFmtId="0" fontId="7" fillId="0" borderId="12" xfId="52" applyFont="1" applyBorder="1" applyAlignment="1">
      <alignment horizontal="left" vertical="center" wrapText="1"/>
      <protection/>
    </xf>
    <xf numFmtId="0" fontId="8" fillId="0" borderId="11" xfId="52" applyFont="1" applyBorder="1" applyAlignment="1">
      <alignment horizontal="left" vertical="center"/>
      <protection/>
    </xf>
    <xf numFmtId="0" fontId="8" fillId="0" borderId="10" xfId="52" applyFont="1" applyBorder="1" applyAlignment="1">
      <alignment horizontal="left" vertical="center"/>
      <protection/>
    </xf>
    <xf numFmtId="0" fontId="8" fillId="0" borderId="20" xfId="52" applyFont="1" applyBorder="1" applyAlignment="1">
      <alignment horizontal="left" vertical="center"/>
      <protection/>
    </xf>
    <xf numFmtId="0" fontId="8" fillId="0" borderId="12" xfId="52" applyFont="1" applyBorder="1" applyAlignment="1">
      <alignment horizontal="left" vertical="center"/>
      <protection/>
    </xf>
    <xf numFmtId="0" fontId="8" fillId="0" borderId="11" xfId="52" applyFont="1" applyBorder="1" applyAlignment="1">
      <alignment horizontal="left" vertical="center" wrapText="1"/>
      <protection/>
    </xf>
    <xf numFmtId="0" fontId="7" fillId="0" borderId="15" xfId="52" applyFont="1" applyBorder="1" applyAlignment="1">
      <alignment horizontal="center" vertical="center"/>
      <protection/>
    </xf>
    <xf numFmtId="0" fontId="7" fillId="0" borderId="16" xfId="52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 vertical="center"/>
      <protection/>
    </xf>
    <xf numFmtId="0" fontId="7" fillId="0" borderId="20" xfId="52" applyFont="1" applyBorder="1" applyAlignment="1">
      <alignment horizontal="center" vertical="center"/>
      <protection/>
    </xf>
    <xf numFmtId="0" fontId="7" fillId="0" borderId="12" xfId="52" applyFont="1" applyBorder="1" applyAlignment="1">
      <alignment horizontal="center" vertical="center"/>
      <protection/>
    </xf>
    <xf numFmtId="0" fontId="7" fillId="0" borderId="21" xfId="52" applyFont="1" applyBorder="1" applyAlignment="1">
      <alignment horizontal="center" vertical="center"/>
      <protection/>
    </xf>
    <xf numFmtId="0" fontId="7" fillId="0" borderId="22" xfId="52" applyFont="1" applyBorder="1" applyAlignment="1">
      <alignment horizontal="center" vertical="center"/>
      <protection/>
    </xf>
    <xf numFmtId="0" fontId="7" fillId="0" borderId="23" xfId="52" applyFont="1" applyBorder="1" applyAlignment="1">
      <alignment horizontal="center" vertical="center"/>
      <protection/>
    </xf>
    <xf numFmtId="0" fontId="7" fillId="0" borderId="24" xfId="52" applyFont="1" applyBorder="1" applyAlignment="1">
      <alignment horizontal="center" vertical="center"/>
      <protection/>
    </xf>
    <xf numFmtId="0" fontId="7" fillId="0" borderId="25" xfId="52" applyFont="1" applyBorder="1" applyAlignment="1">
      <alignment horizontal="center" vertical="center"/>
      <protection/>
    </xf>
    <xf numFmtId="0" fontId="7" fillId="0" borderId="26" xfId="52" applyFont="1" applyBorder="1" applyAlignment="1">
      <alignment horizontal="center" vertical="center"/>
      <protection/>
    </xf>
    <xf numFmtId="0" fontId="8" fillId="0" borderId="10" xfId="52" applyFont="1" applyBorder="1" applyAlignment="1">
      <alignment horizontal="left" vertical="center" wrapText="1"/>
      <protection/>
    </xf>
    <xf numFmtId="0" fontId="8" fillId="0" borderId="20" xfId="52" applyFont="1" applyBorder="1" applyAlignment="1">
      <alignment horizontal="left" vertical="center" wrapText="1"/>
      <protection/>
    </xf>
    <xf numFmtId="0" fontId="8" fillId="0" borderId="12" xfId="52" applyFont="1" applyBorder="1" applyAlignment="1">
      <alignment horizontal="left" vertical="center" wrapText="1"/>
      <protection/>
    </xf>
    <xf numFmtId="0" fontId="7" fillId="0" borderId="10" xfId="52" applyFont="1" applyBorder="1" applyAlignment="1">
      <alignment horizontal="left" vertical="center"/>
      <protection/>
    </xf>
    <xf numFmtId="0" fontId="7" fillId="0" borderId="20" xfId="52" applyFont="1" applyBorder="1" applyAlignment="1">
      <alignment horizontal="left" vertical="center"/>
      <protection/>
    </xf>
    <xf numFmtId="0" fontId="7" fillId="0" borderId="12" xfId="52" applyFont="1" applyBorder="1" applyAlignment="1">
      <alignment horizontal="left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___. 05.2015_ЗФ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0"/>
  <sheetViews>
    <sheetView showZeros="0" zoomScalePageLayoutView="0" workbookViewId="0" topLeftCell="A1">
      <pane ySplit="8" topLeftCell="A9" activePane="bottomLeft" state="frozen"/>
      <selection pane="topLeft" activeCell="A1" sqref="A1"/>
      <selection pane="bottomLeft" activeCell="C9" sqref="C9:F14"/>
    </sheetView>
  </sheetViews>
  <sheetFormatPr defaultColWidth="9.140625" defaultRowHeight="12.75"/>
  <cols>
    <col min="1" max="1" width="11.28125" style="0" customWidth="1"/>
    <col min="2" max="2" width="11.00390625" style="0" customWidth="1"/>
    <col min="3" max="3" width="16.421875" style="0" customWidth="1"/>
    <col min="4" max="4" width="16.8515625" style="0" customWidth="1"/>
    <col min="5" max="6" width="17.28125" style="0" customWidth="1"/>
    <col min="7" max="7" width="15.140625" style="0" customWidth="1"/>
    <col min="8" max="8" width="10.00390625" style="0" customWidth="1"/>
    <col min="9" max="9" width="10.8515625" style="0" customWidth="1"/>
  </cols>
  <sheetData>
    <row r="3" spans="1:9" ht="33" customHeight="1">
      <c r="A3" s="42" t="s">
        <v>28</v>
      </c>
      <c r="B3" s="42"/>
      <c r="C3" s="42"/>
      <c r="D3" s="42"/>
      <c r="E3" s="42"/>
      <c r="F3" s="42"/>
      <c r="G3" s="42"/>
      <c r="H3" s="42"/>
      <c r="I3" s="42"/>
    </row>
    <row r="4" spans="1:9" ht="15.75">
      <c r="A4" s="43" t="str">
        <f>КЕКВ!C2</f>
        <v>станом на 02.04.2021 </v>
      </c>
      <c r="B4" s="43"/>
      <c r="C4" s="43"/>
      <c r="D4" s="43"/>
      <c r="E4" s="43"/>
      <c r="F4" s="43"/>
      <c r="G4" s="43"/>
      <c r="H4" s="43"/>
      <c r="I4" s="43"/>
    </row>
    <row r="6" spans="8:9" ht="12.75">
      <c r="H6" s="10"/>
      <c r="I6" s="10" t="s">
        <v>0</v>
      </c>
    </row>
    <row r="7" spans="1:9" ht="22.5" customHeight="1">
      <c r="A7" s="52" t="s">
        <v>4</v>
      </c>
      <c r="B7" s="52"/>
      <c r="C7" s="44" t="s">
        <v>1</v>
      </c>
      <c r="D7" s="45" t="str">
        <f>КЕКВ!G5</f>
        <v>Уточнений план на 4 міс.</v>
      </c>
      <c r="E7" s="44" t="str">
        <f>КЕКВ!H5</f>
        <v>Всього профінансовано на 02.04.2021</v>
      </c>
      <c r="F7" s="39" t="str">
        <f>КЕКВ!I5</f>
        <v>Профінансовано за тиждень з 26.03.2021  по 02.04.2021</v>
      </c>
      <c r="G7" s="45" t="s">
        <v>38</v>
      </c>
      <c r="H7" s="50" t="s">
        <v>2</v>
      </c>
      <c r="I7" s="51"/>
    </row>
    <row r="8" spans="1:9" ht="31.5" customHeight="1">
      <c r="A8" s="53"/>
      <c r="B8" s="53"/>
      <c r="C8" s="39"/>
      <c r="D8" s="46"/>
      <c r="E8" s="39"/>
      <c r="F8" s="40"/>
      <c r="G8" s="46"/>
      <c r="H8" s="26" t="str">
        <f>КЕКВ!K6</f>
        <v>плану за 4 місяці</v>
      </c>
      <c r="I8" s="27" t="s">
        <v>40</v>
      </c>
    </row>
    <row r="9" spans="1:9" ht="39" customHeight="1">
      <c r="A9" s="37" t="s">
        <v>29</v>
      </c>
      <c r="B9" s="41"/>
      <c r="C9" s="36">
        <v>43322792</v>
      </c>
      <c r="D9" s="36">
        <v>18303229</v>
      </c>
      <c r="E9" s="36">
        <v>10501472.04</v>
      </c>
      <c r="F9" s="36">
        <v>1279948.21</v>
      </c>
      <c r="G9" s="30">
        <v>1234084</v>
      </c>
      <c r="H9" s="30">
        <v>55573.6</v>
      </c>
      <c r="I9" s="18">
        <f aca="true" t="shared" si="0" ref="I9:I16">E9/C9*100</f>
        <v>24.24</v>
      </c>
    </row>
    <row r="10" spans="1:9" ht="55.5" customHeight="1">
      <c r="A10" s="37" t="s">
        <v>30</v>
      </c>
      <c r="B10" s="41"/>
      <c r="C10" s="36">
        <v>209305776</v>
      </c>
      <c r="D10" s="36">
        <v>66204868</v>
      </c>
      <c r="E10" s="36">
        <v>44969611.1</v>
      </c>
      <c r="F10" s="36">
        <v>8637113.74</v>
      </c>
      <c r="G10" s="30">
        <v>5316584</v>
      </c>
      <c r="H10" s="30">
        <v>207303.21000000002</v>
      </c>
      <c r="I10" s="18">
        <f t="shared" si="0"/>
        <v>21.49</v>
      </c>
    </row>
    <row r="11" spans="1:9" ht="39" customHeight="1">
      <c r="A11" s="37" t="s">
        <v>31</v>
      </c>
      <c r="B11" s="38"/>
      <c r="C11" s="36">
        <v>20586575</v>
      </c>
      <c r="D11" s="36">
        <v>6833603</v>
      </c>
      <c r="E11" s="36">
        <v>3080484.1</v>
      </c>
      <c r="F11" s="36">
        <v>503544.23</v>
      </c>
      <c r="G11" s="30">
        <v>975229</v>
      </c>
      <c r="H11" s="30">
        <v>15139.84</v>
      </c>
      <c r="I11" s="18">
        <f t="shared" si="0"/>
        <v>14.96</v>
      </c>
    </row>
    <row r="12" spans="1:9" ht="51" customHeight="1">
      <c r="A12" s="37" t="s">
        <v>32</v>
      </c>
      <c r="B12" s="41"/>
      <c r="C12" s="36">
        <v>14663664</v>
      </c>
      <c r="D12" s="36">
        <v>4857036</v>
      </c>
      <c r="E12" s="36">
        <v>3080954.63</v>
      </c>
      <c r="F12" s="36">
        <v>593638.42</v>
      </c>
      <c r="G12" s="30">
        <v>770081</v>
      </c>
      <c r="H12" s="30">
        <v>4181.099999999999</v>
      </c>
      <c r="I12" s="18">
        <f t="shared" si="0"/>
        <v>21.01</v>
      </c>
    </row>
    <row r="13" spans="1:9" ht="39" customHeight="1">
      <c r="A13" s="37" t="s">
        <v>33</v>
      </c>
      <c r="B13" s="38"/>
      <c r="C13" s="36">
        <v>11637702</v>
      </c>
      <c r="D13" s="36">
        <v>3892820</v>
      </c>
      <c r="E13" s="36">
        <v>1958206.31</v>
      </c>
      <c r="F13" s="36">
        <v>291687.67</v>
      </c>
      <c r="G13" s="30">
        <v>872539</v>
      </c>
      <c r="H13" s="30">
        <v>56029.4</v>
      </c>
      <c r="I13" s="18">
        <f t="shared" si="0"/>
        <v>16.83</v>
      </c>
    </row>
    <row r="14" spans="1:9" ht="38.25" customHeight="1">
      <c r="A14" s="37" t="s">
        <v>34</v>
      </c>
      <c r="B14" s="38"/>
      <c r="C14" s="36">
        <v>3449750</v>
      </c>
      <c r="D14" s="36">
        <v>1182450</v>
      </c>
      <c r="E14" s="36">
        <v>677636.39</v>
      </c>
      <c r="F14" s="36">
        <v>133140.1</v>
      </c>
      <c r="G14" s="30">
        <v>403718</v>
      </c>
      <c r="H14" s="30">
        <v>43210.98</v>
      </c>
      <c r="I14" s="18">
        <f t="shared" si="0"/>
        <v>19.64</v>
      </c>
    </row>
    <row r="15" spans="1:11" ht="53.25" customHeight="1" hidden="1">
      <c r="A15" s="47" t="s">
        <v>35</v>
      </c>
      <c r="B15" s="38"/>
      <c r="C15" s="33">
        <v>8672342.95</v>
      </c>
      <c r="D15" s="33">
        <v>7606491.949999999</v>
      </c>
      <c r="E15" s="33">
        <v>6817019.35</v>
      </c>
      <c r="F15" s="29"/>
      <c r="G15" s="29">
        <f>D15-E15</f>
        <v>789472.6</v>
      </c>
      <c r="H15" s="18">
        <f>E15/D15*100</f>
        <v>89.62</v>
      </c>
      <c r="I15" s="18">
        <f t="shared" si="0"/>
        <v>78.61</v>
      </c>
      <c r="K15" s="8"/>
    </row>
    <row r="16" spans="1:9" ht="15" customHeight="1">
      <c r="A16" s="48" t="s">
        <v>3</v>
      </c>
      <c r="B16" s="49"/>
      <c r="C16" s="17">
        <f>C9+C10+C11+C12+C13+C14</f>
        <v>302966259</v>
      </c>
      <c r="D16" s="17">
        <f>D9+D10+D11+D12+D13+D14</f>
        <v>101274006</v>
      </c>
      <c r="E16" s="17">
        <f>E9+E10+E11+E12+E13+E14</f>
        <v>64268364.57</v>
      </c>
      <c r="F16" s="17">
        <f>SUM(F9:F15)</f>
        <v>11439072.37</v>
      </c>
      <c r="G16" s="17">
        <f>SUM(G9:G15)</f>
        <v>10361707.6</v>
      </c>
      <c r="H16" s="17">
        <f>E16/D16*100</f>
        <v>63.46</v>
      </c>
      <c r="I16" s="17">
        <f t="shared" si="0"/>
        <v>21.21</v>
      </c>
    </row>
    <row r="17" ht="12.75">
      <c r="K17" s="1"/>
    </row>
    <row r="18" ht="12.75">
      <c r="E18" t="s">
        <v>39</v>
      </c>
    </row>
    <row r="19" spans="5:6" ht="12.75">
      <c r="E19" s="8"/>
      <c r="F19" s="13"/>
    </row>
    <row r="20" ht="12.75">
      <c r="E20" s="8"/>
    </row>
  </sheetData>
  <sheetProtection/>
  <mergeCells count="17">
    <mergeCell ref="A15:B15"/>
    <mergeCell ref="A16:B16"/>
    <mergeCell ref="H7:I7"/>
    <mergeCell ref="G7:G8"/>
    <mergeCell ref="A7:B8"/>
    <mergeCell ref="E7:E8"/>
    <mergeCell ref="A10:B10"/>
    <mergeCell ref="A11:B11"/>
    <mergeCell ref="A12:B12"/>
    <mergeCell ref="A13:B13"/>
    <mergeCell ref="A14:B14"/>
    <mergeCell ref="F7:F8"/>
    <mergeCell ref="A9:B9"/>
    <mergeCell ref="A3:I3"/>
    <mergeCell ref="A4:I4"/>
    <mergeCell ref="C7:C8"/>
    <mergeCell ref="D7:D8"/>
  </mergeCells>
  <printOptions horizontalCentered="1"/>
  <pageMargins left="0.15748031496062992" right="0.15748031496062992" top="0.7874015748031497" bottom="0.15748031496062992" header="0" footer="0"/>
  <pageSetup blackAndWhite="1" errors="NA"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showZeros="0" zoomScalePageLayoutView="0" workbookViewId="0" topLeftCell="A1">
      <selection activeCell="E7" sqref="E7"/>
    </sheetView>
  </sheetViews>
  <sheetFormatPr defaultColWidth="9.140625" defaultRowHeight="12.75"/>
  <cols>
    <col min="1" max="1" width="11.57421875" style="0" customWidth="1"/>
    <col min="2" max="2" width="11.00390625" style="0" customWidth="1"/>
    <col min="3" max="3" width="16.421875" style="0" customWidth="1"/>
    <col min="4" max="4" width="16.8515625" style="0" customWidth="1"/>
    <col min="5" max="6" width="17.28125" style="0" customWidth="1"/>
    <col min="7" max="7" width="15.140625" style="0" customWidth="1"/>
    <col min="8" max="9" width="8.7109375" style="0" customWidth="1"/>
    <col min="10" max="10" width="11.57421875" style="0" customWidth="1"/>
    <col min="11" max="11" width="12.7109375" style="0" customWidth="1"/>
    <col min="12" max="12" width="11.7109375" style="0" bestFit="1" customWidth="1"/>
  </cols>
  <sheetData>
    <row r="1" spans="1:9" ht="15.75">
      <c r="A1" s="43" t="s">
        <v>36</v>
      </c>
      <c r="B1" s="43"/>
      <c r="C1" s="43"/>
      <c r="D1" s="43"/>
      <c r="E1" s="43"/>
      <c r="F1" s="43"/>
      <c r="G1" s="43"/>
      <c r="H1" s="43"/>
      <c r="I1" s="43"/>
    </row>
    <row r="2" spans="1:9" ht="15.75">
      <c r="A2" s="43" t="str">
        <f>КЕКВ!C2</f>
        <v>станом на 02.04.2021 </v>
      </c>
      <c r="B2" s="43"/>
      <c r="C2" s="43"/>
      <c r="D2" s="43"/>
      <c r="E2" s="43"/>
      <c r="F2" s="43"/>
      <c r="G2" s="43"/>
      <c r="H2" s="43"/>
      <c r="I2" s="43"/>
    </row>
    <row r="4" spans="8:9" ht="12.75">
      <c r="H4" s="10"/>
      <c r="I4" s="10" t="s">
        <v>0</v>
      </c>
    </row>
    <row r="5" spans="1:10" ht="22.5" customHeight="1">
      <c r="A5" s="52" t="s">
        <v>4</v>
      </c>
      <c r="B5" s="52"/>
      <c r="C5" s="44" t="s">
        <v>1</v>
      </c>
      <c r="D5" s="45" t="str">
        <f>КЕКВ!G5</f>
        <v>Уточнений план на 4 міс.</v>
      </c>
      <c r="E5" s="44" t="str">
        <f>КЕКВ!H5</f>
        <v>Всього профінансовано на 02.04.2021</v>
      </c>
      <c r="F5" s="39" t="str">
        <f>КЕКВ!I5</f>
        <v>Профінансовано за тиждень з 26.03.2021  по 02.04.2021</v>
      </c>
      <c r="G5" s="45" t="s">
        <v>38</v>
      </c>
      <c r="H5" s="50" t="s">
        <v>2</v>
      </c>
      <c r="I5" s="51"/>
      <c r="J5" s="12"/>
    </row>
    <row r="6" spans="1:9" ht="38.25" customHeight="1">
      <c r="A6" s="53"/>
      <c r="B6" s="53"/>
      <c r="C6" s="39"/>
      <c r="D6" s="46"/>
      <c r="E6" s="39"/>
      <c r="F6" s="40"/>
      <c r="G6" s="46"/>
      <c r="H6" s="26" t="str">
        <f>КЕКВ!K6</f>
        <v>плану за 4 місяці</v>
      </c>
      <c r="I6" s="27" t="s">
        <v>40</v>
      </c>
    </row>
    <row r="7" spans="1:9" ht="27.75" customHeight="1">
      <c r="A7" s="59" t="s">
        <v>29</v>
      </c>
      <c r="B7" s="60"/>
      <c r="C7" s="36">
        <v>14000</v>
      </c>
      <c r="D7" s="36">
        <v>14000</v>
      </c>
      <c r="E7" s="36"/>
      <c r="F7" s="36">
        <v>0</v>
      </c>
      <c r="G7" s="18">
        <f aca="true" t="shared" si="0" ref="G7:G14">D7-E7</f>
        <v>14000</v>
      </c>
      <c r="H7" s="18">
        <f>E7/D7*100</f>
        <v>0</v>
      </c>
      <c r="I7" s="18">
        <f>E7/C7*100</f>
        <v>0</v>
      </c>
    </row>
    <row r="8" spans="1:9" ht="37.5" customHeight="1">
      <c r="A8" s="56" t="s">
        <v>30</v>
      </c>
      <c r="B8" s="58"/>
      <c r="C8" s="36">
        <v>275000</v>
      </c>
      <c r="D8" s="36"/>
      <c r="E8" s="36"/>
      <c r="F8" s="36"/>
      <c r="G8" s="18">
        <f t="shared" si="0"/>
        <v>0</v>
      </c>
      <c r="H8" s="18" t="e">
        <f aca="true" t="shared" si="1" ref="H8:H14">E8/D8*100</f>
        <v>#DIV/0!</v>
      </c>
      <c r="I8" s="18">
        <f aca="true" t="shared" si="2" ref="I8:I14">E8/C8*100</f>
        <v>0</v>
      </c>
    </row>
    <row r="9" spans="1:9" ht="37.5" customHeight="1">
      <c r="A9" s="56" t="s">
        <v>31</v>
      </c>
      <c r="B9" s="57"/>
      <c r="C9" s="36">
        <v>42100</v>
      </c>
      <c r="D9" s="36">
        <v>42100</v>
      </c>
      <c r="E9" s="36">
        <v>42100</v>
      </c>
      <c r="F9" s="36"/>
      <c r="G9" s="18"/>
      <c r="H9" s="18">
        <f>E9/D9*100</f>
        <v>100</v>
      </c>
      <c r="I9" s="18">
        <f>E9/C9*100</f>
        <v>100</v>
      </c>
    </row>
    <row r="10" spans="1:12" ht="39.75" customHeight="1" hidden="1">
      <c r="A10" s="56" t="s">
        <v>32</v>
      </c>
      <c r="B10" s="57"/>
      <c r="C10" s="36"/>
      <c r="D10" s="36"/>
      <c r="E10" s="36"/>
      <c r="F10" s="36"/>
      <c r="G10" s="18">
        <f t="shared" si="0"/>
        <v>0</v>
      </c>
      <c r="H10" s="18"/>
      <c r="I10" s="18"/>
      <c r="J10" s="14"/>
      <c r="L10" s="8"/>
    </row>
    <row r="11" spans="1:9" ht="55.5" customHeight="1">
      <c r="A11" s="56" t="s">
        <v>33</v>
      </c>
      <c r="B11" s="57"/>
      <c r="C11" s="36">
        <v>2047055</v>
      </c>
      <c r="D11" s="36">
        <v>1860455</v>
      </c>
      <c r="E11" s="36"/>
      <c r="F11" s="36"/>
      <c r="G11" s="18">
        <f t="shared" si="0"/>
        <v>1860455</v>
      </c>
      <c r="H11" s="18">
        <f t="shared" si="1"/>
        <v>0</v>
      </c>
      <c r="I11" s="18">
        <f t="shared" si="2"/>
        <v>0</v>
      </c>
    </row>
    <row r="12" spans="1:9" ht="53.25" customHeight="1" hidden="1">
      <c r="A12" s="47" t="s">
        <v>35</v>
      </c>
      <c r="B12" s="38"/>
      <c r="C12" s="36"/>
      <c r="D12" s="36"/>
      <c r="E12" s="36"/>
      <c r="F12" s="36">
        <v>0</v>
      </c>
      <c r="G12" s="18">
        <f t="shared" si="0"/>
        <v>0</v>
      </c>
      <c r="H12" s="18" t="e">
        <f>E12/D12*100</f>
        <v>#DIV/0!</v>
      </c>
      <c r="I12" s="18" t="e">
        <f>E12/C12*100</f>
        <v>#DIV/0!</v>
      </c>
    </row>
    <row r="13" spans="1:9" ht="54" customHeight="1" hidden="1">
      <c r="A13" s="54"/>
      <c r="B13" s="55"/>
      <c r="C13" s="31"/>
      <c r="D13" s="31"/>
      <c r="E13" s="31"/>
      <c r="F13" s="31"/>
      <c r="G13" s="18">
        <f t="shared" si="0"/>
        <v>0</v>
      </c>
      <c r="H13" s="18" t="e">
        <f t="shared" si="1"/>
        <v>#DIV/0!</v>
      </c>
      <c r="I13" s="18" t="e">
        <f t="shared" si="2"/>
        <v>#DIV/0!</v>
      </c>
    </row>
    <row r="14" spans="1:9" ht="14.25">
      <c r="A14" s="48" t="s">
        <v>3</v>
      </c>
      <c r="B14" s="49"/>
      <c r="C14" s="32">
        <f>SUM(C7:C13)</f>
        <v>2378155</v>
      </c>
      <c r="D14" s="32">
        <f>SUM(D7:D13)</f>
        <v>1916555</v>
      </c>
      <c r="E14" s="32">
        <f>SUM(E7:E13)</f>
        <v>42100</v>
      </c>
      <c r="F14" s="32">
        <f>SUM(F7:F13)</f>
        <v>0</v>
      </c>
      <c r="G14" s="23">
        <f t="shared" si="0"/>
        <v>1874455</v>
      </c>
      <c r="H14" s="23">
        <f t="shared" si="1"/>
        <v>2.2</v>
      </c>
      <c r="I14" s="23">
        <f t="shared" si="2"/>
        <v>1.77</v>
      </c>
    </row>
  </sheetData>
  <sheetProtection/>
  <mergeCells count="17">
    <mergeCell ref="A12:B12"/>
    <mergeCell ref="A13:B13"/>
    <mergeCell ref="A14:B14"/>
    <mergeCell ref="G5:G6"/>
    <mergeCell ref="A11:B11"/>
    <mergeCell ref="A8:B8"/>
    <mergeCell ref="A10:B10"/>
    <mergeCell ref="A7:B7"/>
    <mergeCell ref="A9:B9"/>
    <mergeCell ref="A1:I1"/>
    <mergeCell ref="A2:I2"/>
    <mergeCell ref="A5:B6"/>
    <mergeCell ref="C5:C6"/>
    <mergeCell ref="D5:D6"/>
    <mergeCell ref="E5:E6"/>
    <mergeCell ref="F5:F6"/>
    <mergeCell ref="H5:I5"/>
  </mergeCells>
  <printOptions horizontalCentered="1"/>
  <pageMargins left="0.15748031496062992" right="0.15748031496062992" top="0.15748031496062992" bottom="0.15748031496062992" header="0" footer="0"/>
  <pageSetup blackAndWhite="1" errors="NA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showZeros="0" tabSelected="1" zoomScalePageLayoutView="0" workbookViewId="0" topLeftCell="A1">
      <selection activeCell="F24" sqref="F24"/>
    </sheetView>
  </sheetViews>
  <sheetFormatPr defaultColWidth="9.140625" defaultRowHeight="12.75"/>
  <cols>
    <col min="1" max="1" width="10.140625" style="2" customWidth="1"/>
    <col min="2" max="4" width="11.57421875" style="2" customWidth="1"/>
    <col min="5" max="5" width="7.7109375" style="2" customWidth="1"/>
    <col min="6" max="6" width="16.28125" style="2" customWidth="1"/>
    <col min="7" max="7" width="15.7109375" style="2" customWidth="1"/>
    <col min="8" max="8" width="15.140625" style="2" customWidth="1"/>
    <col min="9" max="9" width="15.8515625" style="2" customWidth="1"/>
    <col min="10" max="10" width="14.28125" style="2" customWidth="1"/>
    <col min="11" max="14" width="9.140625" style="2" customWidth="1"/>
    <col min="15" max="15" width="14.57421875" style="2" bestFit="1" customWidth="1"/>
    <col min="16" max="16384" width="9.140625" style="2" customWidth="1"/>
  </cols>
  <sheetData>
    <row r="1" spans="1:12" ht="15.75">
      <c r="A1" s="15"/>
      <c r="B1" s="15"/>
      <c r="C1" s="15"/>
      <c r="D1" s="15"/>
      <c r="E1" s="15"/>
      <c r="F1" s="15"/>
      <c r="G1" s="16" t="s">
        <v>37</v>
      </c>
      <c r="H1" s="15"/>
      <c r="I1" s="15"/>
      <c r="J1" s="15"/>
      <c r="K1" s="15"/>
      <c r="L1" s="15"/>
    </row>
    <row r="2" spans="1:15" ht="15.75">
      <c r="A2" s="15"/>
      <c r="B2" s="15"/>
      <c r="C2" s="43" t="s">
        <v>41</v>
      </c>
      <c r="D2" s="43"/>
      <c r="E2" s="43"/>
      <c r="F2" s="43"/>
      <c r="G2" s="43"/>
      <c r="H2" s="43"/>
      <c r="I2" s="43"/>
      <c r="J2" s="43"/>
      <c r="K2" s="43"/>
      <c r="L2" s="22"/>
      <c r="M2" s="22"/>
      <c r="N2" s="22"/>
      <c r="O2" s="22"/>
    </row>
    <row r="3" spans="1:12" ht="15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1:12" ht="12.75">
      <c r="K4" s="9"/>
      <c r="L4" s="9" t="s">
        <v>0</v>
      </c>
    </row>
    <row r="5" spans="1:12" ht="12" customHeight="1">
      <c r="A5" s="69" t="s">
        <v>27</v>
      </c>
      <c r="B5" s="74" t="s">
        <v>21</v>
      </c>
      <c r="C5" s="75"/>
      <c r="D5" s="75"/>
      <c r="E5" s="76"/>
      <c r="F5" s="39" t="s">
        <v>1</v>
      </c>
      <c r="G5" s="45" t="s">
        <v>45</v>
      </c>
      <c r="H5" s="44" t="s">
        <v>42</v>
      </c>
      <c r="I5" s="39" t="s">
        <v>43</v>
      </c>
      <c r="J5" s="45" t="s">
        <v>38</v>
      </c>
      <c r="K5" s="50" t="s">
        <v>2</v>
      </c>
      <c r="L5" s="51"/>
    </row>
    <row r="6" spans="1:12" ht="42.75" customHeight="1">
      <c r="A6" s="70"/>
      <c r="B6" s="77"/>
      <c r="C6" s="78"/>
      <c r="D6" s="78"/>
      <c r="E6" s="79"/>
      <c r="F6" s="40"/>
      <c r="G6" s="46"/>
      <c r="H6" s="39"/>
      <c r="I6" s="40"/>
      <c r="J6" s="46"/>
      <c r="K6" s="26" t="s">
        <v>44</v>
      </c>
      <c r="L6" s="27" t="s">
        <v>40</v>
      </c>
    </row>
    <row r="7" spans="1:12" ht="15">
      <c r="A7" s="6">
        <v>2111</v>
      </c>
      <c r="B7" s="65" t="s">
        <v>20</v>
      </c>
      <c r="C7" s="66"/>
      <c r="D7" s="66"/>
      <c r="E7" s="67"/>
      <c r="F7" s="36">
        <v>202572727</v>
      </c>
      <c r="G7" s="36">
        <v>65712355</v>
      </c>
      <c r="H7" s="36">
        <v>44271226.84</v>
      </c>
      <c r="I7" s="36">
        <v>8807233.66</v>
      </c>
      <c r="J7" s="19">
        <f aca="true" t="shared" si="0" ref="J7:J25">G7-H7</f>
        <v>21441128.16</v>
      </c>
      <c r="K7" s="19">
        <f aca="true" t="shared" si="1" ref="K7:K26">H7/G7*100</f>
        <v>67.37</v>
      </c>
      <c r="L7" s="19">
        <f aca="true" t="shared" si="2" ref="L7:L26">H7/F7*100</f>
        <v>21.85</v>
      </c>
    </row>
    <row r="8" spans="1:12" ht="15">
      <c r="A8" s="6">
        <v>2120</v>
      </c>
      <c r="B8" s="64" t="s">
        <v>19</v>
      </c>
      <c r="C8" s="64"/>
      <c r="D8" s="64"/>
      <c r="E8" s="64"/>
      <c r="F8" s="36">
        <v>47900649</v>
      </c>
      <c r="G8" s="36">
        <v>15438375</v>
      </c>
      <c r="H8" s="36">
        <v>9629734.7</v>
      </c>
      <c r="I8" s="36">
        <v>1973120.22</v>
      </c>
      <c r="J8" s="19">
        <f t="shared" si="0"/>
        <v>5808640.3</v>
      </c>
      <c r="K8" s="19">
        <f t="shared" si="1"/>
        <v>62.38</v>
      </c>
      <c r="L8" s="19">
        <f t="shared" si="2"/>
        <v>20.1</v>
      </c>
    </row>
    <row r="9" spans="1:12" ht="15">
      <c r="A9" s="6">
        <v>2210</v>
      </c>
      <c r="B9" s="64" t="s">
        <v>18</v>
      </c>
      <c r="C9" s="64"/>
      <c r="D9" s="64"/>
      <c r="E9" s="64"/>
      <c r="F9" s="36">
        <v>4498748</v>
      </c>
      <c r="G9" s="36">
        <v>1089998</v>
      </c>
      <c r="H9" s="36">
        <v>177257.97</v>
      </c>
      <c r="I9" s="36">
        <v>24285</v>
      </c>
      <c r="J9" s="19">
        <f t="shared" si="0"/>
        <v>912740.03</v>
      </c>
      <c r="K9" s="19">
        <f t="shared" si="1"/>
        <v>16.26</v>
      </c>
      <c r="L9" s="19">
        <f t="shared" si="2"/>
        <v>3.94</v>
      </c>
    </row>
    <row r="10" spans="1:12" ht="15">
      <c r="A10" s="6">
        <v>2220</v>
      </c>
      <c r="B10" s="64" t="s">
        <v>17</v>
      </c>
      <c r="C10" s="64"/>
      <c r="D10" s="64"/>
      <c r="E10" s="64"/>
      <c r="F10" s="36">
        <v>374460</v>
      </c>
      <c r="G10" s="36">
        <v>181600</v>
      </c>
      <c r="H10" s="36">
        <v>0</v>
      </c>
      <c r="I10" s="36">
        <v>0</v>
      </c>
      <c r="J10" s="19">
        <f t="shared" si="0"/>
        <v>181600</v>
      </c>
      <c r="K10" s="19">
        <f t="shared" si="1"/>
        <v>0</v>
      </c>
      <c r="L10" s="19">
        <f t="shared" si="2"/>
        <v>0</v>
      </c>
    </row>
    <row r="11" spans="1:12" ht="15">
      <c r="A11" s="6">
        <v>2230</v>
      </c>
      <c r="B11" s="64" t="s">
        <v>16</v>
      </c>
      <c r="C11" s="64"/>
      <c r="D11" s="64"/>
      <c r="E11" s="64"/>
      <c r="F11" s="36">
        <v>4246950</v>
      </c>
      <c r="G11" s="36">
        <v>1578859</v>
      </c>
      <c r="H11" s="36">
        <v>662724.19</v>
      </c>
      <c r="I11" s="36">
        <v>9061</v>
      </c>
      <c r="J11" s="19">
        <f t="shared" si="0"/>
        <v>916134.81</v>
      </c>
      <c r="K11" s="19">
        <f t="shared" si="1"/>
        <v>41.97</v>
      </c>
      <c r="L11" s="19">
        <f t="shared" si="2"/>
        <v>15.6</v>
      </c>
    </row>
    <row r="12" spans="1:12" ht="15">
      <c r="A12" s="6">
        <v>2240</v>
      </c>
      <c r="B12" s="64" t="s">
        <v>15</v>
      </c>
      <c r="C12" s="64"/>
      <c r="D12" s="64"/>
      <c r="E12" s="64"/>
      <c r="F12" s="36">
        <v>11356022</v>
      </c>
      <c r="G12" s="36">
        <v>3670742</v>
      </c>
      <c r="H12" s="36">
        <v>1711342.14</v>
      </c>
      <c r="I12" s="36">
        <v>208776.8</v>
      </c>
      <c r="J12" s="19">
        <f t="shared" si="0"/>
        <v>1959399.86</v>
      </c>
      <c r="K12" s="19">
        <f t="shared" si="1"/>
        <v>46.62</v>
      </c>
      <c r="L12" s="19">
        <f t="shared" si="2"/>
        <v>15.07</v>
      </c>
    </row>
    <row r="13" spans="1:12" ht="15">
      <c r="A13" s="6">
        <v>2250</v>
      </c>
      <c r="B13" s="64" t="s">
        <v>14</v>
      </c>
      <c r="C13" s="64"/>
      <c r="D13" s="64"/>
      <c r="E13" s="64"/>
      <c r="F13" s="36">
        <v>165690</v>
      </c>
      <c r="G13" s="36">
        <v>76312</v>
      </c>
      <c r="H13" s="36">
        <v>11096.03</v>
      </c>
      <c r="I13" s="36">
        <v>0</v>
      </c>
      <c r="J13" s="19">
        <f t="shared" si="0"/>
        <v>65215.97</v>
      </c>
      <c r="K13" s="19">
        <f t="shared" si="1"/>
        <v>14.54</v>
      </c>
      <c r="L13" s="19">
        <f t="shared" si="2"/>
        <v>6.7</v>
      </c>
    </row>
    <row r="14" spans="1:15" s="5" customFormat="1" ht="14.25">
      <c r="A14" s="7">
        <v>2270</v>
      </c>
      <c r="B14" s="83" t="s">
        <v>23</v>
      </c>
      <c r="C14" s="84"/>
      <c r="D14" s="84"/>
      <c r="E14" s="85"/>
      <c r="F14" s="25">
        <f>F15+F16+F17+F18+F19</f>
        <v>19026544</v>
      </c>
      <c r="G14" s="25">
        <f>G15+G16+G17+G18+G19</f>
        <v>8871825</v>
      </c>
      <c r="H14" s="25">
        <f>H15+H16+H17+H18+H19</f>
        <v>5738437.46</v>
      </c>
      <c r="I14" s="25">
        <f>I15+I16+I17+I18+I19</f>
        <v>104718.91</v>
      </c>
      <c r="J14" s="20">
        <f t="shared" si="0"/>
        <v>3133387.54</v>
      </c>
      <c r="K14" s="20">
        <f t="shared" si="1"/>
        <v>64.68</v>
      </c>
      <c r="L14" s="20">
        <f t="shared" si="2"/>
        <v>30.16</v>
      </c>
      <c r="O14" s="28"/>
    </row>
    <row r="15" spans="1:15" ht="15">
      <c r="A15" s="6">
        <v>2271</v>
      </c>
      <c r="B15" s="64" t="s">
        <v>13</v>
      </c>
      <c r="C15" s="64"/>
      <c r="D15" s="64"/>
      <c r="E15" s="64"/>
      <c r="F15" s="36">
        <v>7408160</v>
      </c>
      <c r="G15" s="36">
        <v>4967735</v>
      </c>
      <c r="H15" s="36">
        <v>3994216.59</v>
      </c>
      <c r="I15" s="36">
        <v>1517.06</v>
      </c>
      <c r="J15" s="19">
        <f t="shared" si="0"/>
        <v>973518.41</v>
      </c>
      <c r="K15" s="19">
        <f t="shared" si="1"/>
        <v>80.4</v>
      </c>
      <c r="L15" s="19">
        <f t="shared" si="2"/>
        <v>53.92</v>
      </c>
      <c r="O15" s="28"/>
    </row>
    <row r="16" spans="1:15" ht="15">
      <c r="A16" s="6">
        <v>2272</v>
      </c>
      <c r="B16" s="64" t="s">
        <v>12</v>
      </c>
      <c r="C16" s="64"/>
      <c r="D16" s="64"/>
      <c r="E16" s="64"/>
      <c r="F16" s="36">
        <v>372230</v>
      </c>
      <c r="G16" s="36">
        <v>115668</v>
      </c>
      <c r="H16" s="36">
        <v>59217.68</v>
      </c>
      <c r="I16" s="36">
        <v>21090.87</v>
      </c>
      <c r="J16" s="19">
        <f t="shared" si="0"/>
        <v>56450.32</v>
      </c>
      <c r="K16" s="19">
        <f t="shared" si="1"/>
        <v>51.2</v>
      </c>
      <c r="L16" s="19">
        <f t="shared" si="2"/>
        <v>15.91</v>
      </c>
      <c r="O16" s="28"/>
    </row>
    <row r="17" spans="1:15" ht="15">
      <c r="A17" s="6">
        <v>2273</v>
      </c>
      <c r="B17" s="64" t="s">
        <v>11</v>
      </c>
      <c r="C17" s="64"/>
      <c r="D17" s="64"/>
      <c r="E17" s="64"/>
      <c r="F17" s="36">
        <v>4526100</v>
      </c>
      <c r="G17" s="36">
        <v>1837698</v>
      </c>
      <c r="H17" s="36">
        <v>1014651.06</v>
      </c>
      <c r="I17" s="36">
        <v>77157.48</v>
      </c>
      <c r="J17" s="19">
        <f t="shared" si="0"/>
        <v>823046.94</v>
      </c>
      <c r="K17" s="19">
        <f t="shared" si="1"/>
        <v>55.21</v>
      </c>
      <c r="L17" s="19">
        <f t="shared" si="2"/>
        <v>22.42</v>
      </c>
      <c r="O17" s="28"/>
    </row>
    <row r="18" spans="1:15" ht="15">
      <c r="A18" s="6">
        <v>2274</v>
      </c>
      <c r="B18" s="64" t="s">
        <v>10</v>
      </c>
      <c r="C18" s="64"/>
      <c r="D18" s="64"/>
      <c r="E18" s="64"/>
      <c r="F18" s="36">
        <v>2601754</v>
      </c>
      <c r="G18" s="36">
        <v>1631374</v>
      </c>
      <c r="H18" s="36">
        <v>656049.55</v>
      </c>
      <c r="I18" s="36">
        <v>0</v>
      </c>
      <c r="J18" s="19">
        <f t="shared" si="0"/>
        <v>975324.45</v>
      </c>
      <c r="K18" s="19">
        <f t="shared" si="1"/>
        <v>40.21</v>
      </c>
      <c r="L18" s="19">
        <f t="shared" si="2"/>
        <v>25.22</v>
      </c>
      <c r="O18" s="28"/>
    </row>
    <row r="19" spans="1:15" ht="15">
      <c r="A19" s="6">
        <v>2275</v>
      </c>
      <c r="B19" s="64" t="s">
        <v>9</v>
      </c>
      <c r="C19" s="64"/>
      <c r="D19" s="64"/>
      <c r="E19" s="64"/>
      <c r="F19" s="36">
        <v>4118300</v>
      </c>
      <c r="G19" s="36">
        <v>319350</v>
      </c>
      <c r="H19" s="36">
        <v>14302.58</v>
      </c>
      <c r="I19" s="36">
        <v>4953.5</v>
      </c>
      <c r="J19" s="19">
        <f t="shared" si="0"/>
        <v>305047.42</v>
      </c>
      <c r="K19" s="19">
        <f t="shared" si="1"/>
        <v>4.48</v>
      </c>
      <c r="L19" s="19">
        <f t="shared" si="2"/>
        <v>0.35</v>
      </c>
      <c r="O19" s="28"/>
    </row>
    <row r="20" spans="1:15" ht="45" customHeight="1">
      <c r="A20" s="6">
        <v>2282</v>
      </c>
      <c r="B20" s="68" t="s">
        <v>8</v>
      </c>
      <c r="C20" s="68"/>
      <c r="D20" s="68"/>
      <c r="E20" s="68"/>
      <c r="F20" s="36">
        <v>203114</v>
      </c>
      <c r="G20" s="36">
        <v>42398</v>
      </c>
      <c r="H20" s="36">
        <v>7740</v>
      </c>
      <c r="I20" s="36">
        <v>0</v>
      </c>
      <c r="J20" s="19">
        <f t="shared" si="0"/>
        <v>34658</v>
      </c>
      <c r="K20" s="19">
        <f t="shared" si="1"/>
        <v>18.26</v>
      </c>
      <c r="L20" s="19">
        <f t="shared" si="2"/>
        <v>3.81</v>
      </c>
      <c r="O20" s="28"/>
    </row>
    <row r="21" spans="1:15" ht="25.5" customHeight="1">
      <c r="A21" s="6">
        <v>2610</v>
      </c>
      <c r="B21" s="68" t="s">
        <v>7</v>
      </c>
      <c r="C21" s="68"/>
      <c r="D21" s="68"/>
      <c r="E21" s="68"/>
      <c r="F21" s="36">
        <v>4566772</v>
      </c>
      <c r="G21" s="36">
        <v>1478297</v>
      </c>
      <c r="H21" s="36">
        <v>1007392.78</v>
      </c>
      <c r="I21" s="36">
        <v>140188.56</v>
      </c>
      <c r="J21" s="19">
        <f t="shared" si="0"/>
        <v>470904.22</v>
      </c>
      <c r="K21" s="19">
        <f t="shared" si="1"/>
        <v>68.15</v>
      </c>
      <c r="L21" s="19">
        <f t="shared" si="2"/>
        <v>22.06</v>
      </c>
      <c r="O21" s="28"/>
    </row>
    <row r="22" spans="1:15" ht="23.25" customHeight="1">
      <c r="A22" s="6">
        <v>2620</v>
      </c>
      <c r="B22" s="80" t="s">
        <v>25</v>
      </c>
      <c r="C22" s="81"/>
      <c r="D22" s="81"/>
      <c r="E22" s="82"/>
      <c r="F22" s="36">
        <v>450780</v>
      </c>
      <c r="G22" s="36">
        <v>150100</v>
      </c>
      <c r="H22" s="36">
        <v>112570</v>
      </c>
      <c r="I22" s="36">
        <v>0</v>
      </c>
      <c r="J22" s="19">
        <f t="shared" si="0"/>
        <v>37530</v>
      </c>
      <c r="K22" s="19">
        <f t="shared" si="1"/>
        <v>75</v>
      </c>
      <c r="L22" s="19">
        <f t="shared" si="2"/>
        <v>24.97</v>
      </c>
      <c r="O22" s="28"/>
    </row>
    <row r="23" spans="1:15" ht="15">
      <c r="A23" s="6">
        <v>2730</v>
      </c>
      <c r="B23" s="64" t="s">
        <v>6</v>
      </c>
      <c r="C23" s="64"/>
      <c r="D23" s="64"/>
      <c r="E23" s="64"/>
      <c r="F23" s="36">
        <v>6773623</v>
      </c>
      <c r="G23" s="36">
        <v>2682796</v>
      </c>
      <c r="H23" s="36">
        <v>878911.58</v>
      </c>
      <c r="I23" s="36">
        <v>171688.22</v>
      </c>
      <c r="J23" s="19">
        <f t="shared" si="0"/>
        <v>1803884.42</v>
      </c>
      <c r="K23" s="19">
        <f t="shared" si="1"/>
        <v>32.76</v>
      </c>
      <c r="L23" s="19">
        <f t="shared" si="2"/>
        <v>12.98</v>
      </c>
      <c r="O23" s="28"/>
    </row>
    <row r="24" spans="1:15" ht="15">
      <c r="A24" s="6">
        <v>2800</v>
      </c>
      <c r="B24" s="64" t="s">
        <v>5</v>
      </c>
      <c r="C24" s="64"/>
      <c r="D24" s="64"/>
      <c r="E24" s="64"/>
      <c r="F24" s="36">
        <v>280180</v>
      </c>
      <c r="G24" s="36">
        <v>100349</v>
      </c>
      <c r="H24" s="36">
        <v>59930.88</v>
      </c>
      <c r="I24" s="36">
        <v>0</v>
      </c>
      <c r="J24" s="19">
        <f t="shared" si="0"/>
        <v>40418.12</v>
      </c>
      <c r="K24" s="19">
        <f t="shared" si="1"/>
        <v>59.72</v>
      </c>
      <c r="L24" s="19">
        <f t="shared" si="2"/>
        <v>21.39</v>
      </c>
      <c r="O24" s="28"/>
    </row>
    <row r="25" spans="1:15" ht="15">
      <c r="A25" s="6">
        <v>9000</v>
      </c>
      <c r="B25" s="65" t="s">
        <v>26</v>
      </c>
      <c r="C25" s="66"/>
      <c r="D25" s="66"/>
      <c r="E25" s="67"/>
      <c r="F25" s="36">
        <v>550000</v>
      </c>
      <c r="G25" s="36">
        <v>200000</v>
      </c>
      <c r="H25" s="36">
        <v>0</v>
      </c>
      <c r="I25" s="36"/>
      <c r="J25" s="19">
        <f t="shared" si="0"/>
        <v>200000</v>
      </c>
      <c r="K25" s="19">
        <f>H25/G25*100</f>
        <v>0</v>
      </c>
      <c r="L25" s="19">
        <f t="shared" si="2"/>
        <v>0</v>
      </c>
      <c r="O25" s="28"/>
    </row>
    <row r="26" spans="1:15" ht="25.5" customHeight="1">
      <c r="A26" s="7">
        <v>3000</v>
      </c>
      <c r="B26" s="61" t="s">
        <v>24</v>
      </c>
      <c r="C26" s="62"/>
      <c r="D26" s="62"/>
      <c r="E26" s="63"/>
      <c r="F26" s="25">
        <f>капітальні!C14</f>
        <v>2378155</v>
      </c>
      <c r="G26" s="25">
        <f>капітальні!D14</f>
        <v>1916555</v>
      </c>
      <c r="H26" s="25">
        <f>капітальні!E14</f>
        <v>42100</v>
      </c>
      <c r="I26" s="25"/>
      <c r="J26" s="25">
        <f>капітальні!G14</f>
        <v>1874455</v>
      </c>
      <c r="K26" s="21">
        <f t="shared" si="1"/>
        <v>2.2</v>
      </c>
      <c r="L26" s="20">
        <f t="shared" si="2"/>
        <v>1.77</v>
      </c>
      <c r="O26" s="28"/>
    </row>
    <row r="27" spans="1:15" ht="14.25">
      <c r="A27" s="71" t="s">
        <v>22</v>
      </c>
      <c r="B27" s="72"/>
      <c r="C27" s="72"/>
      <c r="D27" s="72"/>
      <c r="E27" s="73"/>
      <c r="F27" s="20">
        <f>SUM(F7:F26)-F15-F16-F17-F18-F19</f>
        <v>305344414</v>
      </c>
      <c r="G27" s="20">
        <f>SUM(G7:G26)-G15-G16-G17-G18-G19</f>
        <v>103190561</v>
      </c>
      <c r="H27" s="20">
        <f>SUM(H7:H26)-H15-H16-H17-H18-H19</f>
        <v>64310464.57</v>
      </c>
      <c r="I27" s="20">
        <f>SUM(I7:I26)-I15-I16-I17-I18-I19</f>
        <v>11439072.37</v>
      </c>
      <c r="J27" s="20">
        <f>SUM(J7:J26)-J15-J16-J17-J18-J19</f>
        <v>38880096.43</v>
      </c>
      <c r="K27" s="20">
        <f>H27/G27*100</f>
        <v>62.32</v>
      </c>
      <c r="L27" s="20">
        <f>H27/F27*100</f>
        <v>21.06</v>
      </c>
      <c r="O27" s="28"/>
    </row>
    <row r="28" spans="6:14" ht="15">
      <c r="F28" s="24"/>
      <c r="G28" s="24"/>
      <c r="H28" s="24"/>
      <c r="I28" s="24"/>
      <c r="J28" s="24"/>
      <c r="K28" s="24"/>
      <c r="L28" s="24"/>
      <c r="N28" s="3"/>
    </row>
    <row r="29" spans="6:12" ht="15">
      <c r="F29" s="24">
        <f>F27-F26</f>
        <v>302966259</v>
      </c>
      <c r="G29" s="24">
        <f>G27-G26</f>
        <v>101274006</v>
      </c>
      <c r="H29" s="24">
        <f>H27-H26</f>
        <v>64268364.57</v>
      </c>
      <c r="I29" s="24">
        <f>I27-I26</f>
        <v>11439072.37</v>
      </c>
      <c r="J29" s="24">
        <f>J27-J26</f>
        <v>37005641.43</v>
      </c>
      <c r="K29" s="24"/>
      <c r="L29" s="24"/>
    </row>
    <row r="30" spans="6:12" ht="12.75">
      <c r="F30" s="34"/>
      <c r="G30" s="34"/>
      <c r="H30" s="34"/>
      <c r="I30" s="34"/>
      <c r="J30" s="34"/>
      <c r="K30" s="34"/>
      <c r="L30" s="34"/>
    </row>
    <row r="31" spans="6:12" ht="12.75">
      <c r="F31" s="35"/>
      <c r="G31" s="35"/>
      <c r="H31" s="35"/>
      <c r="I31" s="35"/>
      <c r="J31" s="35"/>
      <c r="K31" s="35"/>
      <c r="L31" s="35"/>
    </row>
    <row r="32" spans="6:10" ht="12.75">
      <c r="F32" s="11"/>
      <c r="G32" s="11"/>
      <c r="H32" s="11"/>
      <c r="I32" s="11"/>
      <c r="J32" s="11"/>
    </row>
    <row r="33" spans="6:10" ht="12.75">
      <c r="F33" s="4"/>
      <c r="G33" s="4"/>
      <c r="H33" s="4"/>
      <c r="I33" s="4"/>
      <c r="J33" s="4"/>
    </row>
    <row r="34" spans="6:9" ht="12.75">
      <c r="F34" s="4"/>
      <c r="G34" s="4"/>
      <c r="H34" s="4"/>
      <c r="I34" s="4"/>
    </row>
    <row r="35" spans="6:10" ht="12.75">
      <c r="F35" s="4"/>
      <c r="G35" s="4"/>
      <c r="H35" s="4"/>
      <c r="I35" s="4"/>
      <c r="J35" s="4"/>
    </row>
    <row r="36" spans="6:10" ht="12.75">
      <c r="F36" s="4"/>
      <c r="G36" s="4"/>
      <c r="H36" s="4"/>
      <c r="I36" s="4"/>
      <c r="J36" s="4"/>
    </row>
    <row r="38" spans="6:10" ht="12.75">
      <c r="F38" s="4"/>
      <c r="G38" s="4"/>
      <c r="H38" s="4"/>
      <c r="I38" s="4"/>
      <c r="J38" s="4"/>
    </row>
    <row r="39" spans="6:10" ht="12.75">
      <c r="F39" s="4"/>
      <c r="G39" s="4"/>
      <c r="H39" s="4"/>
      <c r="I39" s="4"/>
      <c r="J39" s="4"/>
    </row>
  </sheetData>
  <sheetProtection/>
  <mergeCells count="30">
    <mergeCell ref="K5:L5"/>
    <mergeCell ref="F5:F6"/>
    <mergeCell ref="B5:E6"/>
    <mergeCell ref="J5:J6"/>
    <mergeCell ref="H5:H6"/>
    <mergeCell ref="B22:E22"/>
    <mergeCell ref="B16:E16"/>
    <mergeCell ref="B20:E20"/>
    <mergeCell ref="B14:E14"/>
    <mergeCell ref="B17:E17"/>
    <mergeCell ref="A5:A6"/>
    <mergeCell ref="C2:K2"/>
    <mergeCell ref="A27:E27"/>
    <mergeCell ref="B7:E7"/>
    <mergeCell ref="B8:E8"/>
    <mergeCell ref="B9:E9"/>
    <mergeCell ref="B10:E10"/>
    <mergeCell ref="B12:E12"/>
    <mergeCell ref="B11:E11"/>
    <mergeCell ref="B15:E15"/>
    <mergeCell ref="B26:E26"/>
    <mergeCell ref="I5:I6"/>
    <mergeCell ref="G5:G6"/>
    <mergeCell ref="B24:E24"/>
    <mergeCell ref="B18:E18"/>
    <mergeCell ref="B25:E25"/>
    <mergeCell ref="B23:E23"/>
    <mergeCell ref="B21:E21"/>
    <mergeCell ref="B13:E13"/>
    <mergeCell ref="B19:E19"/>
  </mergeCells>
  <printOptions/>
  <pageMargins left="0.15748031496062992" right="0.15748031496062992" top="0.15748031496062992" bottom="0.15748031496062992" header="0" footer="0"/>
  <pageSetup blackAndWhite="1" errors="NA"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Наталія Вікторівна Родіна</dc:creator>
  <cp:keywords/>
  <dc:description/>
  <cp:lastModifiedBy>User</cp:lastModifiedBy>
  <cp:lastPrinted>2020-07-31T08:12:15Z</cp:lastPrinted>
  <dcterms:created xsi:type="dcterms:W3CDTF">2015-03-10T06:31:09Z</dcterms:created>
  <dcterms:modified xsi:type="dcterms:W3CDTF">2021-04-02T06:43:02Z</dcterms:modified>
  <cp:category/>
  <cp:version/>
  <cp:contentType/>
  <cp:contentStatus/>
</cp:coreProperties>
</file>